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7220" windowHeight="7152"/>
  </bookViews>
  <sheets>
    <sheet name="Mass % " sheetId="1" r:id="rId1"/>
  </sheets>
  <externalReferences>
    <externalReference r:id="rId2"/>
  </externalReferences>
  <definedNames>
    <definedName name="_PCO2">'[1]Flame Temperature'!$E$24</definedName>
    <definedName name="a">'[1]Flame Temperature'!$C$24</definedName>
    <definedName name="a_Props">'[1]HV-SG-Z 2145-09_Virial'!$E$33,'[1]HV-SG-Z 2145-09_Virial'!$E$34,'[1]HV-SG-Z 2145-09_Virial'!$E$35</definedName>
    <definedName name="b">'[1]Flame Temperature'!$C$25</definedName>
    <definedName name="cc">'[1]Flame Temperature'!$C$26</definedName>
    <definedName name="d">'[1]Flame Temperature'!$C$27</definedName>
    <definedName name="flue">'[1]Flame Temperature'!$C$28</definedName>
    <definedName name="HV">'[1]HV-SG-Z 2145-09_Virial'!$E$34</definedName>
    <definedName name="LHV">'[1]Flame Temperature'!$C$23</definedName>
    <definedName name="PH2O">'[1]Flame Temperature'!$E$25</definedName>
    <definedName name="Z">'[1]HV-SG-Z 2145-09_Virial'!$AK$35</definedName>
  </definedNames>
  <calcPr calcId="145621"/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N33" i="1"/>
  <c r="M33" i="1"/>
  <c r="L33" i="1"/>
  <c r="K33" i="1"/>
  <c r="J33" i="1"/>
  <c r="I33" i="1"/>
  <c r="H33" i="1"/>
  <c r="G33" i="1"/>
  <c r="F33" i="1"/>
  <c r="E33" i="1"/>
  <c r="N32" i="1"/>
  <c r="M32" i="1"/>
  <c r="L32" i="1"/>
  <c r="K32" i="1"/>
  <c r="J32" i="1"/>
  <c r="I32" i="1"/>
  <c r="H32" i="1"/>
  <c r="G32" i="1"/>
  <c r="F32" i="1"/>
  <c r="E32" i="1"/>
  <c r="D34" i="1"/>
  <c r="D33" i="1"/>
  <c r="D32" i="1"/>
  <c r="C34" i="1"/>
  <c r="C33" i="1"/>
  <c r="C32" i="1"/>
  <c r="C4" i="1" l="1"/>
  <c r="C15" i="1" l="1"/>
  <c r="C5" i="1"/>
  <c r="C13" i="1"/>
  <c r="C8" i="1"/>
  <c r="C7" i="1"/>
  <c r="C11" i="1"/>
  <c r="C6" i="1"/>
  <c r="C10" i="1"/>
  <c r="C12" i="1"/>
  <c r="C14" i="1"/>
  <c r="C16" i="1"/>
  <c r="C9" i="1"/>
  <c r="C18" i="1" l="1"/>
  <c r="C17" i="1"/>
  <c r="D11" i="1"/>
  <c r="D13" i="1"/>
  <c r="D5" i="1"/>
  <c r="D10" i="1"/>
  <c r="D7" i="1"/>
  <c r="D8" i="1"/>
  <c r="D12" i="1"/>
  <c r="D6" i="1"/>
  <c r="D14" i="1"/>
  <c r="D15" i="1"/>
  <c r="D4" i="1"/>
  <c r="D9" i="1"/>
  <c r="D16" i="1"/>
  <c r="D18" i="1" l="1"/>
  <c r="D17" i="1"/>
  <c r="N13" i="1"/>
  <c r="N11" i="1"/>
  <c r="N6" i="1"/>
  <c r="N7" i="1"/>
  <c r="N12" i="1"/>
  <c r="N5" i="1"/>
  <c r="N10" i="1"/>
  <c r="N8" i="1"/>
  <c r="N14" i="1"/>
  <c r="J6" i="1"/>
  <c r="J12" i="1"/>
  <c r="J10" i="1"/>
  <c r="J7" i="1"/>
  <c r="J13" i="1"/>
  <c r="J5" i="1"/>
  <c r="J14" i="1"/>
  <c r="J8" i="1"/>
  <c r="J11" i="1"/>
  <c r="F14" i="1"/>
  <c r="F8" i="1"/>
  <c r="F6" i="1"/>
  <c r="F11" i="1"/>
  <c r="F12" i="1"/>
  <c r="F7" i="1"/>
  <c r="F10" i="1"/>
  <c r="F13" i="1"/>
  <c r="F5" i="1"/>
  <c r="L11" i="1"/>
  <c r="L12" i="1"/>
  <c r="L5" i="1"/>
  <c r="L13" i="1"/>
  <c r="L7" i="1"/>
  <c r="L14" i="1"/>
  <c r="L6" i="1"/>
  <c r="L10" i="1"/>
  <c r="L8" i="1"/>
  <c r="H14" i="1"/>
  <c r="H6" i="1"/>
  <c r="H13" i="1"/>
  <c r="H10" i="1"/>
  <c r="H5" i="1"/>
  <c r="H7" i="1"/>
  <c r="H11" i="1"/>
  <c r="H12" i="1"/>
  <c r="H8" i="1"/>
  <c r="K7" i="1"/>
  <c r="K5" i="1"/>
  <c r="K10" i="1"/>
  <c r="K6" i="1"/>
  <c r="K14" i="1"/>
  <c r="K12" i="1"/>
  <c r="K13" i="1"/>
  <c r="K11" i="1"/>
  <c r="K8" i="1"/>
  <c r="G5" i="1"/>
  <c r="G10" i="1"/>
  <c r="G6" i="1"/>
  <c r="G7" i="1"/>
  <c r="G14" i="1"/>
  <c r="G12" i="1"/>
  <c r="G8" i="1"/>
  <c r="G13" i="1"/>
  <c r="G11" i="1"/>
  <c r="M14" i="1"/>
  <c r="M10" i="1"/>
  <c r="M13" i="1"/>
  <c r="M8" i="1"/>
  <c r="M6" i="1"/>
  <c r="M11" i="1"/>
  <c r="M7" i="1"/>
  <c r="M12" i="1"/>
  <c r="M5" i="1"/>
  <c r="I8" i="1"/>
  <c r="I11" i="1"/>
  <c r="I12" i="1"/>
  <c r="I7" i="1"/>
  <c r="I6" i="1"/>
  <c r="I5" i="1"/>
  <c r="I10" i="1"/>
  <c r="I13" i="1"/>
  <c r="I14" i="1"/>
  <c r="E14" i="1"/>
  <c r="E10" i="1"/>
  <c r="E8" i="1"/>
  <c r="E11" i="1"/>
  <c r="E12" i="1"/>
  <c r="E5" i="1"/>
  <c r="E13" i="1"/>
  <c r="E6" i="1"/>
  <c r="E7" i="1"/>
  <c r="E4" i="1"/>
  <c r="H15" i="1"/>
  <c r="J15" i="1"/>
  <c r="H9" i="1"/>
  <c r="I9" i="1"/>
  <c r="F9" i="1"/>
  <c r="E9" i="1"/>
  <c r="K9" i="1"/>
  <c r="J16" i="1"/>
  <c r="N16" i="1"/>
  <c r="K15" i="1"/>
  <c r="F16" i="1"/>
  <c r="L15" i="1"/>
  <c r="G4" i="1"/>
  <c r="L16" i="1"/>
  <c r="E15" i="1"/>
  <c r="G9" i="1"/>
  <c r="I15" i="1"/>
  <c r="N9" i="1"/>
  <c r="N4" i="1"/>
  <c r="J4" i="1"/>
  <c r="M15" i="1"/>
  <c r="I4" i="1"/>
  <c r="N15" i="1"/>
  <c r="H16" i="1"/>
  <c r="I16" i="1"/>
  <c r="J9" i="1"/>
  <c r="K4" i="1"/>
  <c r="F15" i="1"/>
  <c r="G16" i="1"/>
  <c r="M9" i="1"/>
  <c r="G15" i="1"/>
  <c r="E16" i="1"/>
  <c r="F4" i="1"/>
  <c r="M16" i="1"/>
  <c r="K16" i="1"/>
  <c r="M4" i="1"/>
  <c r="H4" i="1"/>
  <c r="L4" i="1"/>
  <c r="L9" i="1"/>
  <c r="L18" i="1" l="1"/>
  <c r="H17" i="1"/>
  <c r="F17" i="1"/>
  <c r="F18" i="1"/>
  <c r="K17" i="1"/>
  <c r="N17" i="1"/>
  <c r="K18" i="1"/>
  <c r="H18" i="1"/>
  <c r="L17" i="1"/>
  <c r="M18" i="1"/>
  <c r="J18" i="1"/>
  <c r="I17" i="1"/>
  <c r="N18" i="1"/>
  <c r="E18" i="1"/>
  <c r="M17" i="1"/>
  <c r="J17" i="1"/>
  <c r="I18" i="1"/>
  <c r="E17" i="1"/>
  <c r="G17" i="1"/>
  <c r="G18" i="1"/>
</calcChain>
</file>

<file path=xl/sharedStrings.xml><?xml version="1.0" encoding="utf-8"?>
<sst xmlns="http://schemas.openxmlformats.org/spreadsheetml/2006/main" count="77" uniqueCount="41">
  <si>
    <t>COMPONENT</t>
  </si>
  <si>
    <t>Carbon Dioxide</t>
  </si>
  <si>
    <t>Oxygen</t>
  </si>
  <si>
    <t>Nitrogen</t>
  </si>
  <si>
    <t>Methane</t>
  </si>
  <si>
    <t>Ethane</t>
  </si>
  <si>
    <t>Propane</t>
  </si>
  <si>
    <t>i-Butane</t>
  </si>
  <si>
    <t>n-Butane</t>
  </si>
  <si>
    <t>i-Pentane</t>
  </si>
  <si>
    <t>n-Pentane</t>
  </si>
  <si>
    <t>Hexanes</t>
  </si>
  <si>
    <t>Heptanes</t>
  </si>
  <si>
    <t>Octanes</t>
  </si>
  <si>
    <t>Total</t>
  </si>
  <si>
    <t>VOC (Propane +)</t>
  </si>
  <si>
    <t>mol %</t>
  </si>
  <si>
    <t>mass %</t>
  </si>
  <si>
    <t>Bayfield</t>
  </si>
  <si>
    <t>Brush</t>
  </si>
  <si>
    <t>Denver</t>
  </si>
  <si>
    <t>Grand Junction</t>
  </si>
  <si>
    <t xml:space="preserve"> Grease-wood</t>
  </si>
  <si>
    <t>Merino</t>
  </si>
  <si>
    <t>Moun-tain</t>
  </si>
  <si>
    <t xml:space="preserve">Northern </t>
  </si>
  <si>
    <t>Pueblo</t>
  </si>
  <si>
    <t>Rifle-Vail</t>
  </si>
  <si>
    <t>Southern</t>
  </si>
  <si>
    <t>Sterling</t>
  </si>
  <si>
    <t>Btu Zone</t>
  </si>
  <si>
    <t>Molar Mass</t>
  </si>
  <si>
    <t>Hexanes Plus</t>
  </si>
  <si>
    <t>Split</t>
  </si>
  <si>
    <t xml:space="preserve">Xcel Energy Natural Gas Composition in Mass (Weight) Percent </t>
  </si>
  <si>
    <t>GAS PROPERTIES* (Reference conditions: 14.73 psia, 60°F, dry)</t>
  </si>
  <si>
    <t>Specific Gravity</t>
  </si>
  <si>
    <t>Wobbe Index</t>
  </si>
  <si>
    <t>Lower Heating Value 
(Btu/cf)</t>
  </si>
  <si>
    <t>Higher Heating Value
(Btu/cf)</t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</si>
  <si>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/MMBtu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</si>
</sst>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4" x14ac:knownFonts="1">
    <font>
      <sz val="10"/>
      <name val="Helv"/>
    </font>
    <font>
      <sz val="10"/>
      <name val="Helvetica"/>
    </font>
    <font>
      <sz val="10"/>
      <name val="Helv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 style="thin">
        <color indexed="64"/>
      </right>
      <top style="medium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</borders>
  <cellStyleXfs count="5">
    <xf numFmtId="0" fontId="0" fillId="0" borderId="0"/>
    <xf numFmtId="0" fontId="1" fillId="0" borderId="0"/>
    <xf numFmtId="0" fontId="2" fillId="0" borderId="1"/>
    <xf numFmtId="0" fontId="2" fillId="0" borderId="0"/>
    <xf numFmtId="0" fontId="2" fillId="0" borderId="0"/>
  </cellStyleXfs>
  <cellXfs count="87">
    <xf numFmtId="0" fontId="0" fillId="0" borderId="0" xfId="0"/>
    <xf numFmtId="0" fontId="3" fillId="0" borderId="0" xfId="0" applyFont="1"/>
    <xf numFmtId="0" fontId="6" fillId="0" borderId="0" xfId="1" applyFont="1"/>
    <xf numFmtId="0" fontId="6" fillId="0" borderId="0" xfId="0" applyFont="1"/>
    <xf numFmtId="0" fontId="5" fillId="0" borderId="15" xfId="1" applyFont="1" applyFill="1" applyBorder="1"/>
    <xf numFmtId="0" fontId="6" fillId="0" borderId="15" xfId="1" applyFont="1" applyBorder="1"/>
    <xf numFmtId="2" fontId="6" fillId="0" borderId="16" xfId="1" applyNumberFormat="1" applyFont="1" applyBorder="1" applyAlignment="1">
      <alignment horizontal="center"/>
    </xf>
    <xf numFmtId="2" fontId="6" fillId="0" borderId="17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right"/>
    </xf>
    <xf numFmtId="164" fontId="6" fillId="0" borderId="18" xfId="1" applyNumberFormat="1" applyFont="1" applyBorder="1" applyAlignment="1">
      <alignment horizontal="center"/>
    </xf>
    <xf numFmtId="2" fontId="6" fillId="0" borderId="19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right"/>
    </xf>
    <xf numFmtId="164" fontId="6" fillId="0" borderId="21" xfId="1" applyNumberFormat="1" applyFont="1" applyBorder="1" applyAlignment="1">
      <alignment horizontal="center"/>
    </xf>
    <xf numFmtId="1" fontId="5" fillId="0" borderId="22" xfId="1" applyNumberFormat="1" applyFont="1" applyBorder="1" applyAlignment="1">
      <alignment horizontal="right"/>
    </xf>
    <xf numFmtId="164" fontId="6" fillId="0" borderId="23" xfId="4" applyNumberFormat="1" applyFont="1" applyFill="1" applyBorder="1" applyAlignment="1">
      <alignment horizontal="center" vertical="center"/>
    </xf>
    <xf numFmtId="164" fontId="6" fillId="0" borderId="18" xfId="4" applyNumberFormat="1" applyFont="1" applyFill="1" applyBorder="1" applyAlignment="1">
      <alignment horizontal="center" vertical="center"/>
    </xf>
    <xf numFmtId="166" fontId="6" fillId="0" borderId="23" xfId="1" applyNumberFormat="1" applyFont="1" applyBorder="1" applyAlignment="1">
      <alignment horizontal="center"/>
    </xf>
    <xf numFmtId="166" fontId="6" fillId="0" borderId="18" xfId="1" applyNumberFormat="1" applyFont="1" applyBorder="1" applyAlignment="1">
      <alignment horizontal="center"/>
    </xf>
    <xf numFmtId="165" fontId="7" fillId="2" borderId="22" xfId="4" applyNumberFormat="1" applyFont="1" applyFill="1" applyBorder="1" applyAlignment="1">
      <alignment horizontal="right" vertical="center" wrapText="1"/>
    </xf>
    <xf numFmtId="165" fontId="12" fillId="2" borderId="18" xfId="4" applyNumberFormat="1" applyFont="1" applyFill="1" applyBorder="1" applyAlignment="1">
      <alignment horizontal="center" vertical="center"/>
    </xf>
    <xf numFmtId="165" fontId="13" fillId="2" borderId="23" xfId="3" applyNumberFormat="1" applyFont="1" applyFill="1" applyBorder="1" applyAlignment="1">
      <alignment horizontal="center"/>
    </xf>
    <xf numFmtId="1" fontId="7" fillId="0" borderId="22" xfId="4" applyNumberFormat="1" applyFont="1" applyFill="1" applyBorder="1" applyAlignment="1">
      <alignment horizontal="right" vertical="center"/>
    </xf>
    <xf numFmtId="166" fontId="12" fillId="0" borderId="18" xfId="4" applyNumberFormat="1" applyFont="1" applyFill="1" applyBorder="1" applyAlignment="1">
      <alignment horizontal="center" vertical="center"/>
    </xf>
    <xf numFmtId="166" fontId="13" fillId="0" borderId="23" xfId="3" applyNumberFormat="1" applyFont="1" applyBorder="1" applyAlignment="1">
      <alignment horizontal="center"/>
    </xf>
    <xf numFmtId="1" fontId="7" fillId="2" borderId="22" xfId="4" applyNumberFormat="1" applyFont="1" applyFill="1" applyBorder="1" applyAlignment="1">
      <alignment horizontal="right" vertical="center"/>
    </xf>
    <xf numFmtId="1" fontId="12" fillId="2" borderId="18" xfId="4" applyNumberFormat="1" applyFont="1" applyFill="1" applyBorder="1" applyAlignment="1">
      <alignment horizontal="center" vertical="center"/>
    </xf>
    <xf numFmtId="165" fontId="12" fillId="2" borderId="24" xfId="4" applyNumberFormat="1" applyFont="1" applyFill="1" applyBorder="1" applyAlignment="1">
      <alignment horizontal="center" vertical="center"/>
    </xf>
    <xf numFmtId="166" fontId="12" fillId="0" borderId="24" xfId="4" applyNumberFormat="1" applyFont="1" applyFill="1" applyBorder="1" applyAlignment="1">
      <alignment horizontal="center" vertical="center"/>
    </xf>
    <xf numFmtId="1" fontId="12" fillId="2" borderId="24" xfId="4" applyNumberFormat="1" applyFont="1" applyFill="1" applyBorder="1" applyAlignment="1">
      <alignment horizontal="center" vertical="center"/>
    </xf>
    <xf numFmtId="1" fontId="7" fillId="0" borderId="25" xfId="4" applyNumberFormat="1" applyFont="1" applyFill="1" applyBorder="1" applyAlignment="1">
      <alignment horizontal="right" vertical="center"/>
    </xf>
    <xf numFmtId="165" fontId="12" fillId="0" borderId="26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7" fillId="0" borderId="28" xfId="4" applyNumberFormat="1" applyFont="1" applyFill="1" applyBorder="1" applyAlignment="1">
      <alignment horizontal="right" vertical="center" wrapText="1"/>
    </xf>
    <xf numFmtId="165" fontId="12" fillId="0" borderId="29" xfId="4" applyNumberFormat="1" applyFont="1" applyFill="1" applyBorder="1" applyAlignment="1">
      <alignment horizontal="center" vertical="center"/>
    </xf>
    <xf numFmtId="165" fontId="13" fillId="0" borderId="30" xfId="3" applyNumberFormat="1" applyFont="1" applyBorder="1" applyAlignment="1">
      <alignment horizontal="center"/>
    </xf>
    <xf numFmtId="165" fontId="12" fillId="0" borderId="31" xfId="4" applyNumberFormat="1" applyFont="1" applyFill="1" applyBorder="1" applyAlignment="1">
      <alignment horizontal="center" vertical="center"/>
    </xf>
    <xf numFmtId="1" fontId="3" fillId="0" borderId="32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166" fontId="6" fillId="0" borderId="34" xfId="1" applyNumberFormat="1" applyFont="1" applyBorder="1" applyAlignment="1">
      <alignment horizontal="center"/>
    </xf>
    <xf numFmtId="166" fontId="6" fillId="0" borderId="33" xfId="1" applyNumberFormat="1" applyFont="1" applyBorder="1" applyAlignment="1">
      <alignment horizontal="center"/>
    </xf>
    <xf numFmtId="1" fontId="5" fillId="0" borderId="12" xfId="1" applyNumberFormat="1" applyFont="1" applyBorder="1" applyAlignment="1">
      <alignment horizontal="right"/>
    </xf>
    <xf numFmtId="164" fontId="6" fillId="0" borderId="13" xfId="4" applyNumberFormat="1" applyFont="1" applyFill="1" applyBorder="1" applyAlignment="1">
      <alignment horizontal="center" vertical="center"/>
    </xf>
    <xf numFmtId="164" fontId="6" fillId="0" borderId="14" xfId="4" applyNumberFormat="1" applyFont="1" applyFill="1" applyBorder="1" applyAlignment="1">
      <alignment horizontal="center" vertical="center"/>
    </xf>
    <xf numFmtId="164" fontId="6" fillId="0" borderId="5" xfId="4" applyNumberFormat="1" applyFont="1" applyFill="1" applyBorder="1" applyAlignment="1">
      <alignment horizontal="center" vertical="center"/>
    </xf>
    <xf numFmtId="1" fontId="3" fillId="0" borderId="35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right"/>
    </xf>
    <xf numFmtId="164" fontId="6" fillId="0" borderId="36" xfId="1" applyNumberFormat="1" applyFont="1" applyBorder="1" applyAlignment="1">
      <alignment horizontal="center"/>
    </xf>
    <xf numFmtId="164" fontId="6" fillId="0" borderId="3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64" fontId="6" fillId="0" borderId="38" xfId="1" applyNumberFormat="1" applyFont="1" applyBorder="1" applyAlignment="1">
      <alignment horizontal="center"/>
    </xf>
    <xf numFmtId="0" fontId="5" fillId="0" borderId="8" xfId="1" applyFont="1" applyBorder="1" applyAlignment="1">
      <alignment horizontal="right"/>
    </xf>
    <xf numFmtId="165" fontId="6" fillId="0" borderId="39" xfId="1" applyNumberFormat="1" applyFont="1" applyBorder="1" applyAlignment="1">
      <alignment horizontal="center"/>
    </xf>
    <xf numFmtId="165" fontId="6" fillId="0" borderId="40" xfId="1" applyNumberFormat="1" applyFont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1" fontId="9" fillId="3" borderId="12" xfId="4" applyNumberFormat="1" applyFont="1" applyFill="1" applyBorder="1" applyAlignment="1">
      <alignment horizontal="center" wrapText="1"/>
    </xf>
    <xf numFmtId="1" fontId="9" fillId="3" borderId="13" xfId="4" applyNumberFormat="1" applyFont="1" applyFill="1" applyBorder="1" applyAlignment="1">
      <alignment horizontal="center" wrapText="1"/>
    </xf>
    <xf numFmtId="1" fontId="9" fillId="3" borderId="14" xfId="4" applyNumberFormat="1" applyFont="1" applyFill="1" applyBorder="1" applyAlignment="1">
      <alignment horizontal="center" wrapText="1"/>
    </xf>
    <xf numFmtId="1" fontId="9" fillId="3" borderId="5" xfId="4" applyNumberFormat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right"/>
    </xf>
    <xf numFmtId="164" fontId="5" fillId="3" borderId="14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6" fillId="0" borderId="41" xfId="1" applyFont="1" applyBorder="1"/>
    <xf numFmtId="0" fontId="5" fillId="0" borderId="40" xfId="1" applyFont="1" applyBorder="1" applyAlignment="1">
      <alignment horizontal="centerContinuous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1" fontId="10" fillId="2" borderId="3" xfId="4" applyNumberFormat="1" applyFont="1" applyFill="1" applyBorder="1" applyAlignment="1">
      <alignment horizontal="center" vertical="center"/>
    </xf>
    <xf numFmtId="1" fontId="10" fillId="2" borderId="4" xfId="4" applyNumberFormat="1" applyFont="1" applyFill="1" applyBorder="1" applyAlignment="1">
      <alignment horizontal="center" vertical="center"/>
    </xf>
    <xf numFmtId="1" fontId="10" fillId="2" borderId="5" xfId="4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1" fontId="5" fillId="0" borderId="28" xfId="1" applyNumberFormat="1" applyFont="1" applyBorder="1" applyAlignment="1">
      <alignment horizontal="right"/>
    </xf>
    <xf numFmtId="164" fontId="6" fillId="0" borderId="30" xfId="4" applyNumberFormat="1" applyFont="1" applyFill="1" applyBorder="1" applyAlignment="1">
      <alignment horizontal="center" vertical="center"/>
    </xf>
    <xf numFmtId="164" fontId="6" fillId="0" borderId="29" xfId="4" applyNumberFormat="1" applyFont="1" applyFill="1" applyBorder="1" applyAlignment="1">
      <alignment horizontal="center" vertical="center"/>
    </xf>
    <xf numFmtId="1" fontId="4" fillId="0" borderId="13" xfId="4" applyNumberFormat="1" applyFont="1" applyFill="1" applyBorder="1" applyAlignment="1">
      <alignment horizontal="center" vertical="center"/>
    </xf>
    <xf numFmtId="1" fontId="4" fillId="0" borderId="14" xfId="4" applyNumberFormat="1" applyFont="1" applyFill="1" applyBorder="1" applyAlignment="1">
      <alignment horizontal="center" vertical="center"/>
    </xf>
    <xf numFmtId="1" fontId="4" fillId="0" borderId="5" xfId="4" applyNumberFormat="1" applyFont="1" applyFill="1" applyBorder="1" applyAlignment="1">
      <alignment horizontal="center" vertical="center"/>
    </xf>
    <xf numFmtId="164" fontId="6" fillId="0" borderId="31" xfId="4" applyNumberFormat="1" applyFont="1" applyFill="1" applyBorder="1" applyAlignment="1">
      <alignment horizontal="center" vertical="center"/>
    </xf>
    <xf numFmtId="164" fontId="6" fillId="0" borderId="24" xfId="4" applyNumberFormat="1" applyFont="1" applyFill="1" applyBorder="1" applyAlignment="1">
      <alignment horizontal="center" vertical="center"/>
    </xf>
    <xf numFmtId="166" fontId="6" fillId="0" borderId="24" xfId="1" applyNumberFormat="1" applyFont="1" applyBorder="1" applyAlignment="1">
      <alignment horizontal="center"/>
    </xf>
    <xf numFmtId="1" fontId="5" fillId="0" borderId="42" xfId="1" applyNumberFormat="1" applyFont="1" applyBorder="1" applyAlignment="1">
      <alignment horizontal="right"/>
    </xf>
    <xf numFmtId="166" fontId="6" fillId="0" borderId="43" xfId="1" applyNumberFormat="1" applyFont="1" applyBorder="1" applyAlignment="1">
      <alignment horizontal="center"/>
    </xf>
    <xf numFmtId="164" fontId="6" fillId="0" borderId="0" xfId="0" applyNumberFormat="1" applyFont="1"/>
  </cellXfs>
  <cellStyles count="5">
    <cellStyle name="8" xfId="2"/>
    <cellStyle name="Normal" xfId="0" builtinId="0"/>
    <cellStyle name="Normal_Gas Properties" xfId="3"/>
    <cellStyle name="Normal_Mass % " xfId="1"/>
    <cellStyle name="Normal_MERINO9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s%20Quality\Gas%20Property%20Calculations\Gas%20Proper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, SG, Z (2)"/>
      <sheetName val="Tests for GPA 2172"/>
      <sheetName val="HV-SG-Z 2145-09_2172-09"/>
      <sheetName val="HV-SG-Z 2145-09_Virial"/>
      <sheetName val="HV, SG, Z-2145-00"/>
      <sheetName val="Extended Through C10"/>
      <sheetName val="Mass % "/>
      <sheetName val="Elemental Analysis"/>
      <sheetName val="Elemental Analysis CO2"/>
      <sheetName val="Ultimate CO2"/>
      <sheetName val="H2O Dew Points"/>
      <sheetName val="HC Dew Points"/>
      <sheetName val="Octane Number"/>
      <sheetName val="Flame Temperature"/>
      <sheetName val="Volume Conversion"/>
    </sheetNames>
    <sheetDataSet>
      <sheetData sheetId="0"/>
      <sheetData sheetId="1"/>
      <sheetData sheetId="2"/>
      <sheetData sheetId="3">
        <row r="33">
          <cell r="E33">
            <v>957.3470862065418</v>
          </cell>
        </row>
        <row r="34">
          <cell r="E34">
            <v>1060.5132378276464</v>
          </cell>
        </row>
        <row r="35">
          <cell r="E35">
            <v>0.62891460608339711</v>
          </cell>
          <cell r="AK35">
            <v>0.99753518046153999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3">
          <cell r="C23">
            <v>896.3</v>
          </cell>
        </row>
        <row r="24">
          <cell r="C24">
            <v>1.0243</v>
          </cell>
          <cell r="E24">
            <v>9.905614761232423E-2</v>
          </cell>
        </row>
        <row r="25">
          <cell r="C25">
            <v>1.9181999999999999</v>
          </cell>
          <cell r="E25">
            <v>0.1855018084057018</v>
          </cell>
        </row>
        <row r="26">
          <cell r="C26">
            <v>0</v>
          </cell>
        </row>
        <row r="27">
          <cell r="C27">
            <v>7.3981000000000003</v>
          </cell>
        </row>
        <row r="28">
          <cell r="C28">
            <v>10.3406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N1"/>
    </sheetView>
  </sheetViews>
  <sheetFormatPr defaultColWidth="9.109375" defaultRowHeight="15.6" x14ac:dyDescent="0.3"/>
  <cols>
    <col min="1" max="1" width="10.77734375" style="2" customWidth="1"/>
    <col min="2" max="2" width="20" style="2" customWidth="1"/>
    <col min="3" max="3" width="9.77734375" style="2" customWidth="1"/>
    <col min="4" max="14" width="9.77734375" style="3" customWidth="1"/>
    <col min="15" max="44" width="8.88671875" style="3" customWidth="1"/>
    <col min="45" max="16384" width="9.109375" style="2"/>
  </cols>
  <sheetData>
    <row r="1" spans="1:14" ht="21.6" thickBot="1" x14ac:dyDescent="0.45">
      <c r="A1" s="65"/>
      <c r="B1" s="66"/>
      <c r="C1" s="67" t="s">
        <v>34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29.4" thickBot="1" x14ac:dyDescent="0.35">
      <c r="A2" s="73" t="s">
        <v>31</v>
      </c>
      <c r="B2" s="57" t="s">
        <v>30</v>
      </c>
      <c r="C2" s="58" t="s">
        <v>18</v>
      </c>
      <c r="D2" s="59" t="s">
        <v>19</v>
      </c>
      <c r="E2" s="59" t="s">
        <v>20</v>
      </c>
      <c r="F2" s="60" t="s">
        <v>21</v>
      </c>
      <c r="G2" s="60" t="s">
        <v>22</v>
      </c>
      <c r="H2" s="60" t="s">
        <v>23</v>
      </c>
      <c r="I2" s="60" t="s">
        <v>24</v>
      </c>
      <c r="J2" s="60" t="s">
        <v>25</v>
      </c>
      <c r="K2" s="60" t="s">
        <v>26</v>
      </c>
      <c r="L2" s="60" t="s">
        <v>27</v>
      </c>
      <c r="M2" s="60" t="s">
        <v>28</v>
      </c>
      <c r="N2" s="61" t="s">
        <v>29</v>
      </c>
    </row>
    <row r="3" spans="1:14" ht="16.2" thickBot="1" x14ac:dyDescent="0.35">
      <c r="A3" s="74"/>
      <c r="B3" s="46" t="s">
        <v>0</v>
      </c>
      <c r="C3" s="47" t="s">
        <v>17</v>
      </c>
      <c r="D3" s="47" t="s">
        <v>17</v>
      </c>
      <c r="E3" s="47" t="s">
        <v>17</v>
      </c>
      <c r="F3" s="47" t="s">
        <v>17</v>
      </c>
      <c r="G3" s="47" t="s">
        <v>17</v>
      </c>
      <c r="H3" s="47" t="s">
        <v>17</v>
      </c>
      <c r="I3" s="47" t="s">
        <v>17</v>
      </c>
      <c r="J3" s="47" t="s">
        <v>17</v>
      </c>
      <c r="K3" s="47" t="s">
        <v>17</v>
      </c>
      <c r="L3" s="47" t="s">
        <v>17</v>
      </c>
      <c r="M3" s="47" t="s">
        <v>17</v>
      </c>
      <c r="N3" s="48" t="s">
        <v>17</v>
      </c>
    </row>
    <row r="4" spans="1:14" ht="16.2" thickBot="1" x14ac:dyDescent="0.35">
      <c r="A4" s="6">
        <v>44.01</v>
      </c>
      <c r="B4" s="49" t="s">
        <v>1</v>
      </c>
      <c r="C4" s="50">
        <f t="shared" ref="C4:N4" si="0">$A4*C22/SUMPRODUCT($A$4:$A$16,C$22:C$34)*100</f>
        <v>2.8070545715310367</v>
      </c>
      <c r="D4" s="50">
        <f t="shared" si="0"/>
        <v>3.4634288701783209</v>
      </c>
      <c r="E4" s="50">
        <f t="shared" si="0"/>
        <v>3.2921719115458767</v>
      </c>
      <c r="F4" s="50">
        <f t="shared" si="0"/>
        <v>5.5834202487891389</v>
      </c>
      <c r="G4" s="50">
        <f t="shared" si="0"/>
        <v>3.0204190203515657</v>
      </c>
      <c r="H4" s="50">
        <f t="shared" si="0"/>
        <v>0.61844137556630352</v>
      </c>
      <c r="I4" s="50">
        <f t="shared" si="0"/>
        <v>3.676845575817516</v>
      </c>
      <c r="J4" s="50">
        <f t="shared" si="0"/>
        <v>3.9550813220832177</v>
      </c>
      <c r="K4" s="50">
        <f t="shared" si="0"/>
        <v>2.0195178554664133</v>
      </c>
      <c r="L4" s="50">
        <f t="shared" si="0"/>
        <v>4.3178776544242634</v>
      </c>
      <c r="M4" s="50">
        <f t="shared" si="0"/>
        <v>11.131568482928866</v>
      </c>
      <c r="N4" s="51">
        <f t="shared" si="0"/>
        <v>2.4971174241320533</v>
      </c>
    </row>
    <row r="5" spans="1:14" ht="16.2" thickBot="1" x14ac:dyDescent="0.35">
      <c r="A5" s="7">
        <v>15.9994</v>
      </c>
      <c r="B5" s="8" t="s">
        <v>2</v>
      </c>
      <c r="C5" s="9">
        <f t="shared" ref="C5:N5" si="1">$A5*C23/SUMPRODUCT($A$4:$A$16,C$22:C$34)*100</f>
        <v>0</v>
      </c>
      <c r="D5" s="9">
        <f t="shared" si="1"/>
        <v>0</v>
      </c>
      <c r="E5" s="9">
        <f t="shared" si="1"/>
        <v>0.94491618993437076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1.2970558993022503</v>
      </c>
      <c r="J5" s="9">
        <f t="shared" si="1"/>
        <v>0</v>
      </c>
      <c r="K5" s="9">
        <f t="shared" si="1"/>
        <v>0.75755712500682271</v>
      </c>
      <c r="L5" s="9">
        <f t="shared" si="1"/>
        <v>0</v>
      </c>
      <c r="M5" s="9">
        <f t="shared" si="1"/>
        <v>0</v>
      </c>
      <c r="N5" s="52">
        <f t="shared" si="1"/>
        <v>0</v>
      </c>
    </row>
    <row r="6" spans="1:14" ht="16.2" thickBot="1" x14ac:dyDescent="0.35">
      <c r="A6" s="7">
        <v>28.013400000000001</v>
      </c>
      <c r="B6" s="8" t="s">
        <v>3</v>
      </c>
      <c r="C6" s="9">
        <f t="shared" ref="C6:N6" si="2">$A6*C24/SUMPRODUCT($A$4:$A$16,C$22:C$34)*100</f>
        <v>1.2322456892105642</v>
      </c>
      <c r="D6" s="9">
        <f t="shared" si="2"/>
        <v>2.6242493394637667</v>
      </c>
      <c r="E6" s="9">
        <f t="shared" si="2"/>
        <v>7.2756955716341292</v>
      </c>
      <c r="F6" s="9">
        <f t="shared" si="2"/>
        <v>2.1342591346056894</v>
      </c>
      <c r="G6" s="9">
        <f t="shared" si="2"/>
        <v>1.2707703834526625</v>
      </c>
      <c r="H6" s="9">
        <f t="shared" si="2"/>
        <v>0.38030832781705159</v>
      </c>
      <c r="I6" s="9">
        <f t="shared" si="2"/>
        <v>6.4831201872974571</v>
      </c>
      <c r="J6" s="9">
        <f t="shared" si="2"/>
        <v>1.0324239623937719</v>
      </c>
      <c r="K6" s="9">
        <f t="shared" si="2"/>
        <v>5.8165498119486641</v>
      </c>
      <c r="L6" s="9">
        <f t="shared" si="2"/>
        <v>0.1124997205229767</v>
      </c>
      <c r="M6" s="9">
        <f t="shared" si="2"/>
        <v>3.2376080076477472E-2</v>
      </c>
      <c r="N6" s="52">
        <f t="shared" si="2"/>
        <v>5.4404598315817472</v>
      </c>
    </row>
    <row r="7" spans="1:14" ht="16.2" thickBot="1" x14ac:dyDescent="0.35">
      <c r="A7" s="7">
        <v>16.042999999999999</v>
      </c>
      <c r="B7" s="8" t="s">
        <v>4</v>
      </c>
      <c r="C7" s="9">
        <f t="shared" ref="C7:N7" si="3">$A7*C25/SUMPRODUCT($A$4:$A$16,C$22:C$34)*100</f>
        <v>86.252648409302225</v>
      </c>
      <c r="D7" s="9">
        <f t="shared" si="3"/>
        <v>77.97817695490312</v>
      </c>
      <c r="E7" s="9">
        <f t="shared" si="3"/>
        <v>71.684303368876485</v>
      </c>
      <c r="F7" s="9">
        <f t="shared" si="3"/>
        <v>80.975342278757253</v>
      </c>
      <c r="G7" s="9">
        <f t="shared" si="3"/>
        <v>81.20899364676319</v>
      </c>
      <c r="H7" s="9">
        <f t="shared" si="3"/>
        <v>90.795376177929882</v>
      </c>
      <c r="I7" s="9">
        <f t="shared" si="3"/>
        <v>75.285030390269995</v>
      </c>
      <c r="J7" s="9">
        <f t="shared" si="3"/>
        <v>78.616153460450292</v>
      </c>
      <c r="K7" s="9">
        <f t="shared" si="3"/>
        <v>86.652186655318033</v>
      </c>
      <c r="L7" s="9">
        <f t="shared" si="3"/>
        <v>81.360285685502063</v>
      </c>
      <c r="M7" s="9">
        <f t="shared" si="3"/>
        <v>88.404774138208126</v>
      </c>
      <c r="N7" s="52">
        <f t="shared" si="3"/>
        <v>84.631802944626884</v>
      </c>
    </row>
    <row r="8" spans="1:14" ht="16.2" thickBot="1" x14ac:dyDescent="0.35">
      <c r="A8" s="7">
        <v>30.07</v>
      </c>
      <c r="B8" s="8" t="s">
        <v>5</v>
      </c>
      <c r="C8" s="9">
        <f t="shared" ref="C8:N8" si="4">$A8*C26/SUMPRODUCT($A$4:$A$16,C$22:C$34)*100</f>
        <v>8.2112496684942666</v>
      </c>
      <c r="D8" s="9">
        <f t="shared" si="4"/>
        <v>10.166943024612147</v>
      </c>
      <c r="E8" s="9">
        <f t="shared" si="4"/>
        <v>12.971153311792074</v>
      </c>
      <c r="F8" s="9">
        <f t="shared" si="4"/>
        <v>7.2178180038647071</v>
      </c>
      <c r="G8" s="9">
        <f t="shared" si="4"/>
        <v>8.6659159078827841</v>
      </c>
      <c r="H8" s="9">
        <f t="shared" si="4"/>
        <v>7.7348579237927622</v>
      </c>
      <c r="I8" s="9">
        <f t="shared" si="4"/>
        <v>11.026952188300426</v>
      </c>
      <c r="J8" s="9">
        <f t="shared" si="4"/>
        <v>13.068999736380205</v>
      </c>
      <c r="K8" s="9">
        <f t="shared" si="4"/>
        <v>3.5471639497740042</v>
      </c>
      <c r="L8" s="9">
        <f t="shared" si="4"/>
        <v>9.0502066038511977</v>
      </c>
      <c r="M8" s="9">
        <f t="shared" si="4"/>
        <v>0.41008499465313725</v>
      </c>
      <c r="N8" s="52">
        <f t="shared" si="4"/>
        <v>4.0286842204274498</v>
      </c>
    </row>
    <row r="9" spans="1:14" ht="16.2" thickBot="1" x14ac:dyDescent="0.35">
      <c r="A9" s="7">
        <v>44.097000000000001</v>
      </c>
      <c r="B9" s="8" t="s">
        <v>6</v>
      </c>
      <c r="C9" s="9">
        <f t="shared" ref="C9:N9" si="5">$A9*C27/SUMPRODUCT($A$4:$A$16,C$22:C$34)*100</f>
        <v>0.995386037118144</v>
      </c>
      <c r="D9" s="9">
        <f t="shared" si="5"/>
        <v>3.7751950584591265</v>
      </c>
      <c r="E9" s="9">
        <f t="shared" si="5"/>
        <v>2.8744962531750717</v>
      </c>
      <c r="F9" s="9">
        <f t="shared" si="5"/>
        <v>2.1906304894198798</v>
      </c>
      <c r="G9" s="9">
        <f t="shared" si="5"/>
        <v>3.3610150752922965</v>
      </c>
      <c r="H9" s="9">
        <f t="shared" si="5"/>
        <v>0.3833514112161242</v>
      </c>
      <c r="I9" s="9">
        <f t="shared" si="5"/>
        <v>1.8323492147760598</v>
      </c>
      <c r="J9" s="9">
        <f t="shared" si="5"/>
        <v>2.7891591710497652</v>
      </c>
      <c r="K9" s="9">
        <f t="shared" si="5"/>
        <v>0.90477966890120087</v>
      </c>
      <c r="L9" s="9">
        <f t="shared" si="5"/>
        <v>3.138432869255118</v>
      </c>
      <c r="M9" s="9">
        <f t="shared" si="5"/>
        <v>1.7837563490913262E-2</v>
      </c>
      <c r="N9" s="52">
        <f t="shared" si="5"/>
        <v>1.8885330279917452</v>
      </c>
    </row>
    <row r="10" spans="1:14" ht="16.2" thickBot="1" x14ac:dyDescent="0.35">
      <c r="A10" s="7">
        <v>58.122999999999998</v>
      </c>
      <c r="B10" s="8" t="s">
        <v>7</v>
      </c>
      <c r="C10" s="9">
        <f t="shared" ref="C10:N10" si="6">$A10*C28/SUMPRODUCT($A$4:$A$16,C$22:C$34)*100</f>
        <v>0.17829607570705999</v>
      </c>
      <c r="D10" s="9">
        <f t="shared" si="6"/>
        <v>0.50078743937611181</v>
      </c>
      <c r="E10" s="9">
        <f t="shared" si="6"/>
        <v>0.25924955282542278</v>
      </c>
      <c r="F10" s="9">
        <f t="shared" si="6"/>
        <v>0.55676470728581551</v>
      </c>
      <c r="G10" s="9">
        <f t="shared" si="6"/>
        <v>0.83023053829770554</v>
      </c>
      <c r="H10" s="9">
        <f t="shared" si="6"/>
        <v>2.7686826239059895E-2</v>
      </c>
      <c r="I10" s="9">
        <f t="shared" si="6"/>
        <v>0.1343536788551192</v>
      </c>
      <c r="J10" s="9">
        <f t="shared" si="6"/>
        <v>0.13187118325969854</v>
      </c>
      <c r="K10" s="9">
        <f t="shared" si="6"/>
        <v>8.8338097570330218E-2</v>
      </c>
      <c r="L10" s="9">
        <f t="shared" si="6"/>
        <v>0.78454256809121703</v>
      </c>
      <c r="M10" s="9">
        <f t="shared" si="6"/>
        <v>3.3587406424873453E-3</v>
      </c>
      <c r="N10" s="52">
        <f t="shared" si="6"/>
        <v>0.35275065547986173</v>
      </c>
    </row>
    <row r="11" spans="1:14" ht="16.2" thickBot="1" x14ac:dyDescent="0.35">
      <c r="A11" s="7">
        <v>58.122999999999998</v>
      </c>
      <c r="B11" s="8" t="s">
        <v>8</v>
      </c>
      <c r="C11" s="9">
        <f t="shared" ref="C11:N11" si="7">$A11*C29/SUMPRODUCT($A$4:$A$16,C$22:C$34)*100</f>
        <v>0.19511646020772605</v>
      </c>
      <c r="D11" s="9">
        <f t="shared" si="7"/>
        <v>0.85165761983071242</v>
      </c>
      <c r="E11" s="9">
        <f t="shared" si="7"/>
        <v>0.48101724259174833</v>
      </c>
      <c r="F11" s="9">
        <f t="shared" si="7"/>
        <v>0.59237175251921059</v>
      </c>
      <c r="G11" s="9">
        <f t="shared" si="7"/>
        <v>0.8983353871424391</v>
      </c>
      <c r="H11" s="9">
        <f t="shared" si="7"/>
        <v>2.4225972959177403E-2</v>
      </c>
      <c r="I11" s="9">
        <f t="shared" si="7"/>
        <v>0.20472941539827685</v>
      </c>
      <c r="J11" s="9">
        <f t="shared" si="7"/>
        <v>0.29590606975346989</v>
      </c>
      <c r="K11" s="9">
        <f t="shared" si="7"/>
        <v>0.15629048031673806</v>
      </c>
      <c r="L11" s="9">
        <f t="shared" si="7"/>
        <v>0.62893081904833115</v>
      </c>
      <c r="M11" s="9">
        <f t="shared" si="7"/>
        <v>0</v>
      </c>
      <c r="N11" s="52">
        <f t="shared" si="7"/>
        <v>0.44260223753605288</v>
      </c>
    </row>
    <row r="12" spans="1:14" ht="16.2" thickBot="1" x14ac:dyDescent="0.35">
      <c r="A12" s="7">
        <v>72.150000000000006</v>
      </c>
      <c r="B12" s="8" t="s">
        <v>9</v>
      </c>
      <c r="C12" s="9">
        <f t="shared" ref="C12:N12" si="8">$A12*C30/SUMPRODUCT($A$4:$A$16,C$22:C$34)*100</f>
        <v>6.2639096832048657E-2</v>
      </c>
      <c r="D12" s="9">
        <f t="shared" si="8"/>
        <v>0.21381385714451476</v>
      </c>
      <c r="E12" s="9">
        <f t="shared" si="8"/>
        <v>8.142308095761179E-2</v>
      </c>
      <c r="F12" s="9">
        <f t="shared" si="8"/>
        <v>0.25716480890795163</v>
      </c>
      <c r="G12" s="9">
        <f t="shared" si="8"/>
        <v>0.31400868096926438</v>
      </c>
      <c r="H12" s="9">
        <f t="shared" si="8"/>
        <v>8.5921430120097526E-3</v>
      </c>
      <c r="I12" s="9">
        <f t="shared" si="8"/>
        <v>2.7796276658686031E-2</v>
      </c>
      <c r="J12" s="9">
        <f t="shared" si="8"/>
        <v>4.3918454091705333E-2</v>
      </c>
      <c r="K12" s="9">
        <f t="shared" si="8"/>
        <v>2.53054612553722E-2</v>
      </c>
      <c r="L12" s="9">
        <f t="shared" si="8"/>
        <v>0.24950608945452679</v>
      </c>
      <c r="M12" s="9">
        <f t="shared" si="8"/>
        <v>0</v>
      </c>
      <c r="N12" s="52">
        <f t="shared" si="8"/>
        <v>0.26438100637324585</v>
      </c>
    </row>
    <row r="13" spans="1:14" ht="16.2" thickBot="1" x14ac:dyDescent="0.35">
      <c r="A13" s="7">
        <v>72.150000000000006</v>
      </c>
      <c r="B13" s="8" t="s">
        <v>10</v>
      </c>
      <c r="C13" s="9">
        <f t="shared" ref="C13:N13" si="9">$A13*C31/SUMPRODUCT($A$4:$A$16,C$22:C$34)*100</f>
        <v>3.7583458099229194E-2</v>
      </c>
      <c r="D13" s="9">
        <f t="shared" si="9"/>
        <v>0.16234015079490938</v>
      </c>
      <c r="E13" s="9">
        <f t="shared" si="9"/>
        <v>7.3668501818791615E-2</v>
      </c>
      <c r="F13" s="9">
        <f t="shared" si="9"/>
        <v>0.1768008061242167</v>
      </c>
      <c r="G13" s="9">
        <f t="shared" si="9"/>
        <v>0.22141637760653257</v>
      </c>
      <c r="H13" s="9">
        <f t="shared" si="9"/>
        <v>4.2960715060048763E-3</v>
      </c>
      <c r="I13" s="9">
        <f t="shared" si="9"/>
        <v>3.1767173324212611E-2</v>
      </c>
      <c r="J13" s="9">
        <f t="shared" si="9"/>
        <v>3.9925867356095761E-2</v>
      </c>
      <c r="K13" s="9">
        <f t="shared" si="9"/>
        <v>2.108788437947683E-2</v>
      </c>
      <c r="L13" s="9">
        <f t="shared" si="9"/>
        <v>0.14889879531963696</v>
      </c>
      <c r="M13" s="9">
        <f t="shared" si="9"/>
        <v>0</v>
      </c>
      <c r="N13" s="52">
        <f t="shared" si="9"/>
        <v>0.1074047838391311</v>
      </c>
    </row>
    <row r="14" spans="1:14" ht="16.2" thickBot="1" x14ac:dyDescent="0.35">
      <c r="A14" s="7">
        <v>86.177000000000007</v>
      </c>
      <c r="B14" s="8" t="s">
        <v>11</v>
      </c>
      <c r="C14" s="9">
        <f t="shared" ref="C14:N14" si="10">$A14*C32/SUMPRODUCT($A$4:$A$16,C$22:C$34)*100</f>
        <v>1.172133629206221E-2</v>
      </c>
      <c r="D14" s="9">
        <f t="shared" si="10"/>
        <v>0.11113861657243321</v>
      </c>
      <c r="E14" s="9">
        <f t="shared" si="10"/>
        <v>2.611935070517004E-2</v>
      </c>
      <c r="F14" s="9">
        <f t="shared" si="10"/>
        <v>0.1330872556900197</v>
      </c>
      <c r="G14" s="9">
        <f t="shared" si="10"/>
        <v>8.8138276278222447E-2</v>
      </c>
      <c r="H14" s="9">
        <f t="shared" si="10"/>
        <v>9.6468246963992595E-3</v>
      </c>
      <c r="I14" s="9">
        <f t="shared" si="10"/>
        <v>0</v>
      </c>
      <c r="J14" s="9">
        <f t="shared" si="10"/>
        <v>1.1206687397357896E-2</v>
      </c>
      <c r="K14" s="9">
        <f t="shared" si="10"/>
        <v>4.7352825376021186E-3</v>
      </c>
      <c r="L14" s="9">
        <f t="shared" si="10"/>
        <v>8.8106299453650352E-2</v>
      </c>
      <c r="M14" s="9">
        <f t="shared" si="10"/>
        <v>0</v>
      </c>
      <c r="N14" s="52">
        <f t="shared" si="10"/>
        <v>0.14609781497145435</v>
      </c>
    </row>
    <row r="15" spans="1:14" ht="16.2" thickBot="1" x14ac:dyDescent="0.35">
      <c r="A15" s="7">
        <v>100.20399999999999</v>
      </c>
      <c r="B15" s="8" t="s">
        <v>12</v>
      </c>
      <c r="C15" s="9">
        <f t="shared" ref="C15:N15" si="11">$A15*C33/SUMPRODUCT($A$4:$A$16,C$22:C$34)*100</f>
        <v>1.0439398019057968E-2</v>
      </c>
      <c r="D15" s="9">
        <f t="shared" si="11"/>
        <v>9.8983616268463637E-2</v>
      </c>
      <c r="E15" s="9">
        <f t="shared" si="11"/>
        <v>2.3262731417004658E-2</v>
      </c>
      <c r="F15" s="9">
        <f t="shared" si="11"/>
        <v>0.11853177818583137</v>
      </c>
      <c r="G15" s="9">
        <f t="shared" si="11"/>
        <v>7.8498775553873162E-2</v>
      </c>
      <c r="H15" s="9">
        <f t="shared" si="11"/>
        <v>8.5917714598795006E-3</v>
      </c>
      <c r="I15" s="9">
        <f t="shared" si="11"/>
        <v>0</v>
      </c>
      <c r="J15" s="9">
        <f t="shared" si="11"/>
        <v>9.9810352080254953E-3</v>
      </c>
      <c r="K15" s="9">
        <f t="shared" si="11"/>
        <v>4.2173944941926236E-3</v>
      </c>
      <c r="L15" s="9">
        <f t="shared" si="11"/>
        <v>7.8470295968374057E-2</v>
      </c>
      <c r="M15" s="9">
        <f t="shared" si="11"/>
        <v>0</v>
      </c>
      <c r="N15" s="52">
        <f t="shared" si="11"/>
        <v>0.13011939954615573</v>
      </c>
    </row>
    <row r="16" spans="1:14" ht="16.2" thickBot="1" x14ac:dyDescent="0.35">
      <c r="A16" s="10">
        <v>114.23099999999999</v>
      </c>
      <c r="B16" s="11" t="s">
        <v>13</v>
      </c>
      <c r="C16" s="12">
        <f t="shared" ref="C16:N16" si="12">$A16*C34/SUMPRODUCT($A$4:$A$16,C$22:C$34)*100</f>
        <v>5.6197991865913491E-3</v>
      </c>
      <c r="D16" s="12">
        <f t="shared" si="12"/>
        <v>5.3285452396380502E-2</v>
      </c>
      <c r="E16" s="12">
        <f t="shared" si="12"/>
        <v>1.2522932726246683E-2</v>
      </c>
      <c r="F16" s="12">
        <f t="shared" si="12"/>
        <v>6.3808735850275702E-2</v>
      </c>
      <c r="G16" s="12">
        <f t="shared" si="12"/>
        <v>4.2257930409466432E-2</v>
      </c>
      <c r="H16" s="12">
        <f t="shared" si="12"/>
        <v>4.6251738053729894E-3</v>
      </c>
      <c r="I16" s="12">
        <f t="shared" si="12"/>
        <v>0</v>
      </c>
      <c r="J16" s="12">
        <f t="shared" si="12"/>
        <v>5.3730505763839899E-3</v>
      </c>
      <c r="K16" s="12">
        <f t="shared" si="12"/>
        <v>2.2703330311508968E-3</v>
      </c>
      <c r="L16" s="12">
        <f t="shared" si="12"/>
        <v>4.2242599108645237E-2</v>
      </c>
      <c r="M16" s="12">
        <f t="shared" si="12"/>
        <v>0</v>
      </c>
      <c r="N16" s="53">
        <f t="shared" si="12"/>
        <v>7.0046653494223884E-2</v>
      </c>
    </row>
    <row r="17" spans="1:15" ht="16.2" thickBot="1" x14ac:dyDescent="0.35">
      <c r="A17" s="5"/>
      <c r="B17" s="54" t="s">
        <v>14</v>
      </c>
      <c r="C17" s="55">
        <f t="shared" ref="C17:N17" si="13">SUM(C4:C16)</f>
        <v>100</v>
      </c>
      <c r="D17" s="55">
        <f t="shared" si="13"/>
        <v>100.00000000000003</v>
      </c>
      <c r="E17" s="55">
        <f t="shared" si="13"/>
        <v>100</v>
      </c>
      <c r="F17" s="55">
        <f t="shared" si="13"/>
        <v>99.999999999999972</v>
      </c>
      <c r="G17" s="55">
        <f t="shared" si="13"/>
        <v>100</v>
      </c>
      <c r="H17" s="55">
        <f t="shared" si="13"/>
        <v>100.00000000000003</v>
      </c>
      <c r="I17" s="55">
        <f t="shared" si="13"/>
        <v>100</v>
      </c>
      <c r="J17" s="55">
        <f t="shared" si="13"/>
        <v>100</v>
      </c>
      <c r="K17" s="55">
        <f t="shared" si="13"/>
        <v>99.999999999999986</v>
      </c>
      <c r="L17" s="55">
        <f t="shared" si="13"/>
        <v>100</v>
      </c>
      <c r="M17" s="55">
        <f t="shared" si="13"/>
        <v>100</v>
      </c>
      <c r="N17" s="56">
        <f t="shared" si="13"/>
        <v>100.00000000000001</v>
      </c>
    </row>
    <row r="18" spans="1:15" ht="16.2" thickBot="1" x14ac:dyDescent="0.35">
      <c r="A18" s="4"/>
      <c r="B18" s="62" t="s">
        <v>15</v>
      </c>
      <c r="C18" s="63">
        <f t="shared" ref="C18:N18" si="14">SUM(C9:C16)</f>
        <v>1.4968016614619195</v>
      </c>
      <c r="D18" s="63">
        <f t="shared" si="14"/>
        <v>5.7672018108426526</v>
      </c>
      <c r="E18" s="63">
        <f t="shared" si="14"/>
        <v>3.8317596462170678</v>
      </c>
      <c r="F18" s="63">
        <f t="shared" si="14"/>
        <v>4.0891603339832008</v>
      </c>
      <c r="G18" s="63">
        <f t="shared" si="14"/>
        <v>5.8339010415498</v>
      </c>
      <c r="H18" s="63">
        <f t="shared" si="14"/>
        <v>0.47101619489402785</v>
      </c>
      <c r="I18" s="63">
        <f t="shared" si="14"/>
        <v>2.2309957590123548</v>
      </c>
      <c r="J18" s="63">
        <f t="shared" si="14"/>
        <v>3.3273415186925019</v>
      </c>
      <c r="K18" s="63">
        <f t="shared" si="14"/>
        <v>1.2070246024860638</v>
      </c>
      <c r="L18" s="63">
        <f t="shared" si="14"/>
        <v>5.1591303356994986</v>
      </c>
      <c r="M18" s="63">
        <f t="shared" si="14"/>
        <v>2.1196304133400609E-2</v>
      </c>
      <c r="N18" s="64">
        <f t="shared" si="14"/>
        <v>3.4019355792318708</v>
      </c>
      <c r="O18" s="86"/>
    </row>
    <row r="19" spans="1:15" x14ac:dyDescent="0.3">
      <c r="B19" s="1"/>
    </row>
    <row r="20" spans="1:15" ht="16.2" thickBot="1" x14ac:dyDescent="0.35">
      <c r="B20" s="1"/>
    </row>
    <row r="21" spans="1:15" ht="16.2" thickBot="1" x14ac:dyDescent="0.35">
      <c r="B21" s="40" t="s">
        <v>0</v>
      </c>
      <c r="C21" s="78" t="s">
        <v>16</v>
      </c>
      <c r="D21" s="79" t="s">
        <v>16</v>
      </c>
      <c r="E21" s="79" t="s">
        <v>16</v>
      </c>
      <c r="F21" s="79" t="s">
        <v>16</v>
      </c>
      <c r="G21" s="79" t="s">
        <v>16</v>
      </c>
      <c r="H21" s="79" t="s">
        <v>16</v>
      </c>
      <c r="I21" s="79" t="s">
        <v>16</v>
      </c>
      <c r="J21" s="79" t="s">
        <v>16</v>
      </c>
      <c r="K21" s="79" t="s">
        <v>16</v>
      </c>
      <c r="L21" s="79" t="s">
        <v>16</v>
      </c>
      <c r="M21" s="79" t="s">
        <v>16</v>
      </c>
      <c r="N21" s="80" t="s">
        <v>16</v>
      </c>
    </row>
    <row r="22" spans="1:15" ht="16.2" thickBot="1" x14ac:dyDescent="0.35">
      <c r="B22" s="75" t="s">
        <v>1</v>
      </c>
      <c r="C22" s="76">
        <v>1.1020000000000001</v>
      </c>
      <c r="D22" s="77">
        <v>1.4339999999999999</v>
      </c>
      <c r="E22" s="77">
        <v>1.3919999999999999</v>
      </c>
      <c r="F22" s="77">
        <v>2.278</v>
      </c>
      <c r="G22" s="77">
        <v>1.23</v>
      </c>
      <c r="H22" s="77">
        <v>0.23599999999999999</v>
      </c>
      <c r="I22" s="77">
        <v>1.518</v>
      </c>
      <c r="J22" s="77">
        <v>1.6240000000000001</v>
      </c>
      <c r="K22" s="77">
        <v>0.78500000000000003</v>
      </c>
      <c r="L22" s="77">
        <v>1.7589999999999999</v>
      </c>
      <c r="M22" s="77">
        <v>4.3769999999999998</v>
      </c>
      <c r="N22" s="81">
        <v>0.99099999999999999</v>
      </c>
    </row>
    <row r="23" spans="1:15" ht="16.2" thickBot="1" x14ac:dyDescent="0.35">
      <c r="B23" s="13" t="s">
        <v>2</v>
      </c>
      <c r="C23" s="14">
        <v>0</v>
      </c>
      <c r="D23" s="15">
        <v>0</v>
      </c>
      <c r="E23" s="15">
        <v>1.099</v>
      </c>
      <c r="F23" s="15">
        <v>0</v>
      </c>
      <c r="G23" s="15">
        <v>0</v>
      </c>
      <c r="H23" s="15">
        <v>0</v>
      </c>
      <c r="I23" s="15">
        <v>1.4730000000000001</v>
      </c>
      <c r="J23" s="15">
        <v>0</v>
      </c>
      <c r="K23" s="15">
        <v>0.81</v>
      </c>
      <c r="L23" s="15">
        <v>0</v>
      </c>
      <c r="M23" s="15">
        <v>0</v>
      </c>
      <c r="N23" s="82">
        <v>0</v>
      </c>
    </row>
    <row r="24" spans="1:15" ht="16.2" thickBot="1" x14ac:dyDescent="0.35">
      <c r="B24" s="13" t="s">
        <v>3</v>
      </c>
      <c r="C24" s="14">
        <v>0.76</v>
      </c>
      <c r="D24" s="15">
        <v>1.7070000000000001</v>
      </c>
      <c r="E24" s="15">
        <v>4.8330000000000002</v>
      </c>
      <c r="F24" s="15">
        <v>1.3680000000000001</v>
      </c>
      <c r="G24" s="15">
        <v>0.81299999999999994</v>
      </c>
      <c r="H24" s="15">
        <v>0.22800000000000001</v>
      </c>
      <c r="I24" s="15">
        <v>4.2050000000000001</v>
      </c>
      <c r="J24" s="15">
        <v>0.66600000000000004</v>
      </c>
      <c r="K24" s="15">
        <v>3.552</v>
      </c>
      <c r="L24" s="15">
        <v>7.1999999999999995E-2</v>
      </c>
      <c r="M24" s="15">
        <v>0.02</v>
      </c>
      <c r="N24" s="82">
        <v>3.3919999999999999</v>
      </c>
    </row>
    <row r="25" spans="1:15" ht="16.2" thickBot="1" x14ac:dyDescent="0.35">
      <c r="B25" s="13" t="s">
        <v>4</v>
      </c>
      <c r="C25" s="14">
        <v>92.89</v>
      </c>
      <c r="D25" s="15">
        <v>88.569000000000003</v>
      </c>
      <c r="E25" s="15">
        <v>83.147000000000006</v>
      </c>
      <c r="F25" s="15">
        <v>90.63</v>
      </c>
      <c r="G25" s="15">
        <v>90.721000000000004</v>
      </c>
      <c r="H25" s="15">
        <v>95.048000000000002</v>
      </c>
      <c r="I25" s="15">
        <v>85.265000000000001</v>
      </c>
      <c r="J25" s="15">
        <v>88.554000000000002</v>
      </c>
      <c r="K25" s="15">
        <v>92.399000000000001</v>
      </c>
      <c r="L25" s="15">
        <v>90.923000000000002</v>
      </c>
      <c r="M25" s="15">
        <v>95.358999999999995</v>
      </c>
      <c r="N25" s="82">
        <v>92.137</v>
      </c>
    </row>
    <row r="26" spans="1:15" ht="16.2" thickBot="1" x14ac:dyDescent="0.35">
      <c r="B26" s="13" t="s">
        <v>5</v>
      </c>
      <c r="C26" s="14">
        <v>4.718</v>
      </c>
      <c r="D26" s="15">
        <v>6.1609999999999996</v>
      </c>
      <c r="E26" s="15">
        <v>8.0269999999999992</v>
      </c>
      <c r="F26" s="15">
        <v>4.3099999999999996</v>
      </c>
      <c r="G26" s="15">
        <v>5.165</v>
      </c>
      <c r="H26" s="15">
        <v>4.32</v>
      </c>
      <c r="I26" s="15">
        <v>6.6630000000000003</v>
      </c>
      <c r="J26" s="15">
        <v>7.8540000000000001</v>
      </c>
      <c r="K26" s="15">
        <v>2.0179999999999998</v>
      </c>
      <c r="L26" s="15">
        <v>5.3959999999999999</v>
      </c>
      <c r="M26" s="15">
        <v>0.23599999999999999</v>
      </c>
      <c r="N26" s="82">
        <v>2.34</v>
      </c>
    </row>
    <row r="27" spans="1:15" ht="16.2" thickBot="1" x14ac:dyDescent="0.35">
      <c r="B27" s="13" t="s">
        <v>6</v>
      </c>
      <c r="C27" s="14">
        <v>0.39</v>
      </c>
      <c r="D27" s="15">
        <v>1.56</v>
      </c>
      <c r="E27" s="15">
        <v>1.2130000000000001</v>
      </c>
      <c r="F27" s="15">
        <v>0.89200000000000002</v>
      </c>
      <c r="G27" s="15">
        <v>1.3660000000000001</v>
      </c>
      <c r="H27" s="15">
        <v>0.14599999999999999</v>
      </c>
      <c r="I27" s="15">
        <v>0.755</v>
      </c>
      <c r="J27" s="15">
        <v>1.143</v>
      </c>
      <c r="K27" s="15">
        <v>0.35099999999999998</v>
      </c>
      <c r="L27" s="15">
        <v>1.276</v>
      </c>
      <c r="M27" s="15">
        <v>7.0000000000000001E-3</v>
      </c>
      <c r="N27" s="82">
        <v>0.748</v>
      </c>
    </row>
    <row r="28" spans="1:15" ht="16.2" thickBot="1" x14ac:dyDescent="0.35">
      <c r="B28" s="13" t="s">
        <v>7</v>
      </c>
      <c r="C28" s="14">
        <v>5.2999999999999999E-2</v>
      </c>
      <c r="D28" s="15">
        <v>0.157</v>
      </c>
      <c r="E28" s="15">
        <v>8.3000000000000004E-2</v>
      </c>
      <c r="F28" s="15">
        <v>0.17199999999999999</v>
      </c>
      <c r="G28" s="15">
        <v>0.25600000000000001</v>
      </c>
      <c r="H28" s="15">
        <v>8.0000000000000002E-3</v>
      </c>
      <c r="I28" s="15">
        <v>4.2000000000000003E-2</v>
      </c>
      <c r="J28" s="15">
        <v>4.1000000000000002E-2</v>
      </c>
      <c r="K28" s="15">
        <v>2.5999999999999999E-2</v>
      </c>
      <c r="L28" s="15">
        <v>0.24199999999999999</v>
      </c>
      <c r="M28" s="15">
        <v>1E-3</v>
      </c>
      <c r="N28" s="82">
        <v>0.106</v>
      </c>
    </row>
    <row r="29" spans="1:15" ht="16.2" thickBot="1" x14ac:dyDescent="0.35">
      <c r="B29" s="13" t="s">
        <v>8</v>
      </c>
      <c r="C29" s="14">
        <v>5.8000000000000003E-2</v>
      </c>
      <c r="D29" s="15">
        <v>0.26700000000000002</v>
      </c>
      <c r="E29" s="15">
        <v>0.154</v>
      </c>
      <c r="F29" s="15">
        <v>0.183</v>
      </c>
      <c r="G29" s="15">
        <v>0.27700000000000002</v>
      </c>
      <c r="H29" s="15">
        <v>7.0000000000000001E-3</v>
      </c>
      <c r="I29" s="15">
        <v>6.4000000000000001E-2</v>
      </c>
      <c r="J29" s="15">
        <v>9.1999999999999998E-2</v>
      </c>
      <c r="K29" s="15">
        <v>4.5999999999999999E-2</v>
      </c>
      <c r="L29" s="15">
        <v>0.19400000000000001</v>
      </c>
      <c r="M29" s="15">
        <v>0</v>
      </c>
      <c r="N29" s="82">
        <v>0.13300000000000001</v>
      </c>
    </row>
    <row r="30" spans="1:15" ht="16.2" thickBot="1" x14ac:dyDescent="0.35">
      <c r="B30" s="13" t="s">
        <v>9</v>
      </c>
      <c r="C30" s="14">
        <v>1.4999999999999999E-2</v>
      </c>
      <c r="D30" s="15">
        <v>5.3999999999999999E-2</v>
      </c>
      <c r="E30" s="15">
        <v>2.1000000000000001E-2</v>
      </c>
      <c r="F30" s="15">
        <v>6.4000000000000001E-2</v>
      </c>
      <c r="G30" s="15">
        <v>7.8E-2</v>
      </c>
      <c r="H30" s="15">
        <v>2E-3</v>
      </c>
      <c r="I30" s="15">
        <v>7.0000000000000001E-3</v>
      </c>
      <c r="J30" s="15">
        <v>1.0999999999999999E-2</v>
      </c>
      <c r="K30" s="15">
        <v>6.0000000000000001E-3</v>
      </c>
      <c r="L30" s="15">
        <v>6.2E-2</v>
      </c>
      <c r="M30" s="15">
        <v>0</v>
      </c>
      <c r="N30" s="82">
        <v>6.4000000000000001E-2</v>
      </c>
    </row>
    <row r="31" spans="1:15" ht="16.2" thickBot="1" x14ac:dyDescent="0.35">
      <c r="B31" s="13" t="s">
        <v>10</v>
      </c>
      <c r="C31" s="14">
        <v>8.9999999999999993E-3</v>
      </c>
      <c r="D31" s="15">
        <v>4.1000000000000002E-2</v>
      </c>
      <c r="E31" s="15">
        <v>1.9E-2</v>
      </c>
      <c r="F31" s="15">
        <v>4.3999999999999997E-2</v>
      </c>
      <c r="G31" s="15">
        <v>5.5E-2</v>
      </c>
      <c r="H31" s="15">
        <v>1E-3</v>
      </c>
      <c r="I31" s="15">
        <v>8.0000000000000002E-3</v>
      </c>
      <c r="J31" s="15">
        <v>0.01</v>
      </c>
      <c r="K31" s="15">
        <v>5.0000000000000001E-3</v>
      </c>
      <c r="L31" s="15">
        <v>3.6999999999999998E-2</v>
      </c>
      <c r="M31" s="15">
        <v>0</v>
      </c>
      <c r="N31" s="82">
        <v>2.5999999999999999E-2</v>
      </c>
    </row>
    <row r="32" spans="1:15" ht="16.2" thickBot="1" x14ac:dyDescent="0.35">
      <c r="A32" s="36">
        <v>47</v>
      </c>
      <c r="B32" s="13" t="s">
        <v>11</v>
      </c>
      <c r="C32" s="16">
        <f t="shared" ref="C32:N34" si="15">$A32/100*C$35</f>
        <v>2.3500000000000001E-3</v>
      </c>
      <c r="D32" s="17">
        <f t="shared" si="15"/>
        <v>2.35E-2</v>
      </c>
      <c r="E32" s="17">
        <f t="shared" si="15"/>
        <v>5.64E-3</v>
      </c>
      <c r="F32" s="17">
        <f t="shared" si="15"/>
        <v>2.7729999999999998E-2</v>
      </c>
      <c r="G32" s="17">
        <f t="shared" si="15"/>
        <v>1.8329999999999999E-2</v>
      </c>
      <c r="H32" s="17">
        <f t="shared" si="15"/>
        <v>1.8799999999999999E-3</v>
      </c>
      <c r="I32" s="17">
        <f t="shared" si="15"/>
        <v>0</v>
      </c>
      <c r="J32" s="17">
        <f t="shared" si="15"/>
        <v>2.3500000000000001E-3</v>
      </c>
      <c r="K32" s="17">
        <f t="shared" si="15"/>
        <v>9.3999999999999997E-4</v>
      </c>
      <c r="L32" s="17">
        <f t="shared" si="15"/>
        <v>1.8329999999999999E-2</v>
      </c>
      <c r="M32" s="17">
        <f t="shared" si="15"/>
        <v>0</v>
      </c>
      <c r="N32" s="83">
        <f t="shared" si="15"/>
        <v>2.9609999999999997E-2</v>
      </c>
    </row>
    <row r="33" spans="1:14" ht="16.2" thickBot="1" x14ac:dyDescent="0.35">
      <c r="A33" s="37">
        <v>36</v>
      </c>
      <c r="B33" s="13" t="s">
        <v>12</v>
      </c>
      <c r="C33" s="16">
        <f t="shared" si="15"/>
        <v>1.8E-3</v>
      </c>
      <c r="D33" s="17">
        <f t="shared" si="15"/>
        <v>1.7999999999999999E-2</v>
      </c>
      <c r="E33" s="17">
        <f t="shared" si="15"/>
        <v>4.3200000000000001E-3</v>
      </c>
      <c r="F33" s="17">
        <f t="shared" si="15"/>
        <v>2.1239999999999998E-2</v>
      </c>
      <c r="G33" s="17">
        <f t="shared" si="15"/>
        <v>1.4039999999999999E-2</v>
      </c>
      <c r="H33" s="17">
        <f t="shared" si="15"/>
        <v>1.4399999999999999E-3</v>
      </c>
      <c r="I33" s="17">
        <f t="shared" si="15"/>
        <v>0</v>
      </c>
      <c r="J33" s="17">
        <f t="shared" si="15"/>
        <v>1.8E-3</v>
      </c>
      <c r="K33" s="17">
        <f t="shared" si="15"/>
        <v>7.1999999999999994E-4</v>
      </c>
      <c r="L33" s="17">
        <f t="shared" si="15"/>
        <v>1.4039999999999999E-2</v>
      </c>
      <c r="M33" s="17">
        <f t="shared" si="15"/>
        <v>0</v>
      </c>
      <c r="N33" s="83">
        <f t="shared" si="15"/>
        <v>2.2679999999999999E-2</v>
      </c>
    </row>
    <row r="34" spans="1:14" ht="16.2" thickBot="1" x14ac:dyDescent="0.35">
      <c r="A34" s="44">
        <v>17</v>
      </c>
      <c r="B34" s="84" t="s">
        <v>13</v>
      </c>
      <c r="C34" s="38">
        <f t="shared" si="15"/>
        <v>8.5000000000000006E-4</v>
      </c>
      <c r="D34" s="39">
        <f t="shared" si="15"/>
        <v>8.5000000000000006E-3</v>
      </c>
      <c r="E34" s="39">
        <f t="shared" si="15"/>
        <v>2.0400000000000001E-3</v>
      </c>
      <c r="F34" s="39">
        <f t="shared" si="15"/>
        <v>1.0030000000000001E-2</v>
      </c>
      <c r="G34" s="39">
        <f t="shared" si="15"/>
        <v>6.6300000000000005E-3</v>
      </c>
      <c r="H34" s="39">
        <f t="shared" si="15"/>
        <v>6.8000000000000005E-4</v>
      </c>
      <c r="I34" s="39">
        <f t="shared" si="15"/>
        <v>0</v>
      </c>
      <c r="J34" s="39">
        <f t="shared" si="15"/>
        <v>8.5000000000000006E-4</v>
      </c>
      <c r="K34" s="39">
        <f t="shared" si="15"/>
        <v>3.4000000000000002E-4</v>
      </c>
      <c r="L34" s="39">
        <f t="shared" si="15"/>
        <v>6.6300000000000005E-3</v>
      </c>
      <c r="M34" s="39">
        <f t="shared" si="15"/>
        <v>0</v>
      </c>
      <c r="N34" s="85">
        <f t="shared" si="15"/>
        <v>1.0710000000000001E-2</v>
      </c>
    </row>
    <row r="35" spans="1:14" ht="16.2" thickBot="1" x14ac:dyDescent="0.35">
      <c r="A35" s="45" t="s">
        <v>33</v>
      </c>
      <c r="B35" s="40" t="s">
        <v>32</v>
      </c>
      <c r="C35" s="41">
        <v>5.0000000000000001E-3</v>
      </c>
      <c r="D35" s="42">
        <v>0.05</v>
      </c>
      <c r="E35" s="42">
        <v>1.2E-2</v>
      </c>
      <c r="F35" s="42">
        <v>5.8999999999999997E-2</v>
      </c>
      <c r="G35" s="42">
        <v>3.9E-2</v>
      </c>
      <c r="H35" s="42">
        <v>4.0000000000000001E-3</v>
      </c>
      <c r="I35" s="42">
        <v>0</v>
      </c>
      <c r="J35" s="42">
        <v>5.0000000000000001E-3</v>
      </c>
      <c r="K35" s="42">
        <v>2E-3</v>
      </c>
      <c r="L35" s="42">
        <v>3.9E-2</v>
      </c>
      <c r="M35" s="42">
        <v>0</v>
      </c>
      <c r="N35" s="43">
        <v>6.3E-2</v>
      </c>
    </row>
    <row r="36" spans="1:14" ht="16.2" thickBot="1" x14ac:dyDescent="0.35">
      <c r="A36"/>
      <c r="B36" s="70" t="s">
        <v>35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14" ht="27" thickBot="1" x14ac:dyDescent="0.4">
      <c r="A37"/>
      <c r="B37" s="32" t="s">
        <v>38</v>
      </c>
      <c r="C37" s="33">
        <v>938.9</v>
      </c>
      <c r="D37" s="33">
        <v>964.3</v>
      </c>
      <c r="E37" s="33">
        <v>927.6</v>
      </c>
      <c r="F37" s="34">
        <v>936.2</v>
      </c>
      <c r="G37" s="33">
        <v>967.5</v>
      </c>
      <c r="H37" s="33">
        <v>942.6</v>
      </c>
      <c r="I37" s="33">
        <v>908.6</v>
      </c>
      <c r="J37" s="33">
        <v>968.5</v>
      </c>
      <c r="K37" s="33">
        <v>887.5</v>
      </c>
      <c r="L37" s="33">
        <v>966.8</v>
      </c>
      <c r="M37" s="33">
        <v>875.1</v>
      </c>
      <c r="N37" s="35">
        <v>910.4</v>
      </c>
    </row>
    <row r="38" spans="1:14" ht="27" thickBot="1" x14ac:dyDescent="0.4">
      <c r="B38" s="18" t="s">
        <v>39</v>
      </c>
      <c r="C38" s="19">
        <v>1041.0999999999999</v>
      </c>
      <c r="D38" s="19">
        <v>1067.9000000000001</v>
      </c>
      <c r="E38" s="19">
        <v>1027</v>
      </c>
      <c r="F38" s="20">
        <v>1037.5999999999999</v>
      </c>
      <c r="G38" s="19">
        <v>1071.7</v>
      </c>
      <c r="H38" s="19">
        <v>1045.5999999999999</v>
      </c>
      <c r="I38" s="19">
        <v>1006.7</v>
      </c>
      <c r="J38" s="19">
        <v>1072.7</v>
      </c>
      <c r="K38" s="19">
        <v>984.9</v>
      </c>
      <c r="L38" s="19">
        <v>1071</v>
      </c>
      <c r="M38" s="19">
        <v>971.8</v>
      </c>
      <c r="N38" s="26">
        <v>1009.7</v>
      </c>
    </row>
    <row r="39" spans="1:14" ht="16.8" thickBot="1" x14ac:dyDescent="0.4">
      <c r="B39" s="21" t="s">
        <v>36</v>
      </c>
      <c r="C39" s="22">
        <v>0.59760000000000002</v>
      </c>
      <c r="D39" s="22">
        <v>0.63019999999999998</v>
      </c>
      <c r="E39" s="22">
        <v>0.64970000000000006</v>
      </c>
      <c r="F39" s="23">
        <v>0.62090000000000001</v>
      </c>
      <c r="G39" s="22">
        <v>0.61980000000000002</v>
      </c>
      <c r="H39" s="22">
        <v>0.58079999999999998</v>
      </c>
      <c r="I39" s="22">
        <v>0.63660000000000005</v>
      </c>
      <c r="J39" s="22">
        <v>0.62509999999999999</v>
      </c>
      <c r="K39" s="22">
        <v>0.59599999999999997</v>
      </c>
      <c r="L39" s="22">
        <v>0.62009999999999998</v>
      </c>
      <c r="M39" s="22">
        <v>0.59840000000000004</v>
      </c>
      <c r="N39" s="27">
        <v>0.6038</v>
      </c>
    </row>
    <row r="40" spans="1:14" ht="16.2" thickBot="1" x14ac:dyDescent="0.35">
      <c r="B40" s="24" t="s">
        <v>37</v>
      </c>
      <c r="C40" s="25">
        <v>1346.7</v>
      </c>
      <c r="D40" s="25">
        <v>1345.1</v>
      </c>
      <c r="E40" s="25">
        <v>1274.2</v>
      </c>
      <c r="F40" s="25">
        <v>1316.9</v>
      </c>
      <c r="G40" s="25">
        <v>1361.3</v>
      </c>
      <c r="H40" s="25">
        <v>1372</v>
      </c>
      <c r="I40" s="25">
        <v>1261.9000000000001</v>
      </c>
      <c r="J40" s="25">
        <v>1356.7</v>
      </c>
      <c r="K40" s="25">
        <v>1276.0999999999999</v>
      </c>
      <c r="L40" s="25">
        <v>1360.2</v>
      </c>
      <c r="M40" s="25">
        <v>1256.3</v>
      </c>
      <c r="N40" s="28">
        <v>1299.4000000000001</v>
      </c>
    </row>
    <row r="41" spans="1:14" ht="16.2" thickBot="1" x14ac:dyDescent="0.35">
      <c r="B41" s="29" t="s">
        <v>40</v>
      </c>
      <c r="C41" s="30">
        <v>53.3</v>
      </c>
      <c r="D41" s="30">
        <v>54.1</v>
      </c>
      <c r="E41" s="30">
        <v>54.2</v>
      </c>
      <c r="F41" s="30">
        <v>54.2</v>
      </c>
      <c r="G41" s="30">
        <v>53.9</v>
      </c>
      <c r="H41" s="30">
        <v>52.7</v>
      </c>
      <c r="I41" s="30">
        <v>53.9</v>
      </c>
      <c r="J41" s="30">
        <v>54.1</v>
      </c>
      <c r="K41" s="30">
        <v>52.8</v>
      </c>
      <c r="L41" s="30">
        <v>54.1</v>
      </c>
      <c r="M41" s="30">
        <v>54.4</v>
      </c>
      <c r="N41" s="31">
        <v>53.2</v>
      </c>
    </row>
  </sheetData>
  <mergeCells count="3">
    <mergeCell ref="C1:N1"/>
    <mergeCell ref="B36:N36"/>
    <mergeCell ref="A2:A3"/>
  </mergeCells>
  <printOptions horizontalCentered="1" verticalCentered="1"/>
  <pageMargins left="0" right="0" top="0.25" bottom="1" header="0" footer="0.3"/>
  <pageSetup scale="75" orientation="landscape" r:id="rId1"/>
  <headerFooter alignWithMargins="0">
    <oddFooter>&amp;L&amp;"-,Regular"&amp;9&amp;D&amp;R&amp;"-,Italic"&amp;9Rosemarie Halchuk, PE&amp;"Helvetica,Italic"&amp;10
&amp;"-,Regular"&amp;8Consulting Gas Quality Engineer
303-571-7388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% 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Xcel Energy</dc:creator>
  <cp:lastModifiedBy>Xcel Energy</cp:lastModifiedBy>
  <cp:lastPrinted>2015-01-13T22:51:41Z</cp:lastPrinted>
  <dcterms:created xsi:type="dcterms:W3CDTF">2015-01-13T22:14:37Z</dcterms:created>
  <dcterms:modified xsi:type="dcterms:W3CDTF">2015-01-13T23:36:24Z</dcterms:modified>
</cp:coreProperties>
</file>